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55"/>
  </bookViews>
  <sheets>
    <sheet name="Összegzés" sheetId="7" r:id="rId1"/>
    <sheet name="Oktatás" sheetId="2" r:id="rId2"/>
    <sheet name="Publikáció" sheetId="4" r:id="rId3"/>
    <sheet name="Szakmai alk." sheetId="5" r:id="rId4"/>
    <sheet name="Tud. közélet" sheetId="6" r:id="rId5"/>
  </sheets>
  <calcPr calcId="152511"/>
</workbook>
</file>

<file path=xl/calcChain.xml><?xml version="1.0" encoding="utf-8"?>
<calcChain xmlns="http://schemas.openxmlformats.org/spreadsheetml/2006/main">
  <c r="E23" i="6" l="1"/>
  <c r="E17" i="6"/>
  <c r="E23" i="4"/>
  <c r="E9" i="2"/>
  <c r="F7" i="7" l="1"/>
  <c r="F6" i="7"/>
  <c r="F5" i="7"/>
  <c r="F4" i="7"/>
  <c r="E3" i="4"/>
  <c r="E18" i="6"/>
  <c r="E7" i="5"/>
  <c r="E8" i="2" l="1"/>
  <c r="E24" i="6"/>
  <c r="E14" i="6"/>
  <c r="E11" i="6"/>
  <c r="E15" i="4"/>
  <c r="E18" i="2"/>
  <c r="E13" i="2"/>
  <c r="E3" i="6"/>
  <c r="E14" i="5"/>
  <c r="E4" i="5"/>
  <c r="E11" i="4"/>
  <c r="E7" i="4"/>
  <c r="E4" i="2"/>
  <c r="E16" i="5" l="1"/>
  <c r="C6" i="7" s="1"/>
  <c r="E21" i="4"/>
  <c r="E21" i="2"/>
  <c r="E25" i="6"/>
  <c r="C7" i="7" s="1"/>
  <c r="F8" i="7"/>
  <c r="C4" i="7" l="1"/>
  <c r="E23" i="2"/>
  <c r="A9" i="7" s="1"/>
  <c r="C5" i="7"/>
</calcChain>
</file>

<file path=xl/sharedStrings.xml><?xml version="1.0" encoding="utf-8"?>
<sst xmlns="http://schemas.openxmlformats.org/spreadsheetml/2006/main" count="160" uniqueCount="115">
  <si>
    <t>1.</t>
  </si>
  <si>
    <t>Értékelési tényezők</t>
  </si>
  <si>
    <t>2.</t>
  </si>
  <si>
    <t>3.</t>
  </si>
  <si>
    <t>4.</t>
  </si>
  <si>
    <t>5.</t>
  </si>
  <si>
    <t>6.</t>
  </si>
  <si>
    <t>TDK munka</t>
  </si>
  <si>
    <t>7.</t>
  </si>
  <si>
    <t>PhD témavezetés</t>
  </si>
  <si>
    <t>pont-
érték</t>
  </si>
  <si>
    <t>mennyi-
ség</t>
  </si>
  <si>
    <t>pont-
szám</t>
  </si>
  <si>
    <t>Összpontszám:</t>
  </si>
  <si>
    <t>25-35</t>
  </si>
  <si>
    <t>0-15</t>
  </si>
  <si>
    <t>- szabadalom</t>
  </si>
  <si>
    <t>- újítás</t>
  </si>
  <si>
    <t>Szabadalom, újítás</t>
  </si>
  <si>
    <t>- új tantárgy</t>
  </si>
  <si>
    <t>- új szakirány</t>
  </si>
  <si>
    <t>- új szak</t>
  </si>
  <si>
    <t>Szabványosítás, szabályzatkidolgozás, terminológia kidolgozás</t>
  </si>
  <si>
    <t>Szervezetfejlesztés</t>
  </si>
  <si>
    <t>Technológiafejlesztés</t>
  </si>
  <si>
    <t>8.</t>
  </si>
  <si>
    <t xml:space="preserve">A minőségbiztosítási rendszer továbbfejlesztése
</t>
  </si>
  <si>
    <t>Tudományos és szakmai testületi tagság</t>
  </si>
  <si>
    <t>- MTA bizottsági/albizottsági tisztség</t>
  </si>
  <si>
    <t>- intézményi, kari tud. testületi tagság</t>
  </si>
  <si>
    <t>Összegzett értékelés</t>
  </si>
  <si>
    <t>Fsz.</t>
  </si>
  <si>
    <t>Értékelt terület</t>
  </si>
  <si>
    <t>rész-
pont</t>
  </si>
  <si>
    <t>Publikáció típusa</t>
  </si>
  <si>
    <t>Nem lektorált folyóiratcikk</t>
  </si>
  <si>
    <t>Lektorált folyóiratcikk</t>
  </si>
  <si>
    <t>- tantárgy (db)</t>
  </si>
  <si>
    <t>- szakirány (db)</t>
  </si>
  <si>
    <t>- szak (db)</t>
  </si>
  <si>
    <t>- konzulens (fő)</t>
  </si>
  <si>
    <t>- bíráló (fő)</t>
  </si>
  <si>
    <t>- témavezető (fő)</t>
  </si>
  <si>
    <t>- doktorandusz (fő)</t>
  </si>
  <si>
    <t>- OTDK I-III. hely témavezetése (fő)</t>
  </si>
  <si>
    <t>- ITDK I-III. hely témavezetése (fő)</t>
  </si>
  <si>
    <t>- fokozatot szerzett doktorandusz (fő)</t>
  </si>
  <si>
    <t>1. Oktatási tevékenység</t>
  </si>
  <si>
    <t>2. Publikációs tevékenység</t>
  </si>
  <si>
    <t>- könyv</t>
  </si>
  <si>
    <t>- könyvfejezet, szerkesztett könyvben cikk</t>
  </si>
  <si>
    <t>Előadás konferencia kiadványban</t>
  </si>
  <si>
    <t>- nemzetközi szervezésű, idegen nyelvű, lektorált</t>
  </si>
  <si>
    <t>- nemzetközi szervezésű, idegen nyelvű, nem lektorált</t>
  </si>
  <si>
    <t>- hazai szervezésű, idegen nyelvű, nem lektorált</t>
  </si>
  <si>
    <t>- hazai szervezésű, idegen nyelvű, lektorált</t>
  </si>
  <si>
    <t>- magyar nyelvű</t>
  </si>
  <si>
    <t>3. Szakmai alkotó tevékenység</t>
  </si>
  <si>
    <t>4. Tudományos szakmai közéleti tevékenység</t>
  </si>
  <si>
    <t>- intézményi, kari tud. testületi tisztség</t>
  </si>
  <si>
    <t>Tud. konferencia, tanácskozás szervezése</t>
  </si>
  <si>
    <t>Tud. kiadvány szerkesztőbizottsági tagság</t>
  </si>
  <si>
    <t>- opponens (fő)</t>
  </si>
  <si>
    <t>- bíráló bizottsági elnök (fő)</t>
  </si>
  <si>
    <t xml:space="preserve">  Oktatási tevékenység</t>
  </si>
  <si>
    <t xml:space="preserve">  Publikációs tevékenység</t>
  </si>
  <si>
    <t xml:space="preserve">  Szakmai alkotó tevékenység</t>
  </si>
  <si>
    <t xml:space="preserve">  Tudományos szakmai közéleti tevékenység</t>
  </si>
  <si>
    <t>Konkrét minimum kövelmények:</t>
  </si>
  <si>
    <t>0-10</t>
  </si>
  <si>
    <t>0-4</t>
  </si>
  <si>
    <t>0-6</t>
  </si>
  <si>
    <t>- az életút során oktatott órák száma ~ oktatók: min. 450, kutatók: min. 50 tanóra</t>
  </si>
  <si>
    <t>(1) Alapképzésben (BSc), mesterképzésben (MSc) és szakirányú továbbképzésben.</t>
  </si>
  <si>
    <t>- külföldi folyóiratban, idegen nyelven</t>
  </si>
  <si>
    <t>- M.o.-on megjelenő folyóiratban, idegen nyelven</t>
  </si>
  <si>
    <t>- magyar nyelven</t>
  </si>
  <si>
    <t xml:space="preserve">Oktató
(I / N)?  </t>
  </si>
  <si>
    <r>
      <t xml:space="preserve">szorzó
</t>
    </r>
    <r>
      <rPr>
        <b/>
        <i/>
        <sz val="10"/>
        <rFont val="Calibri"/>
        <family val="2"/>
        <charset val="238"/>
      </rPr>
      <t>(okt.)</t>
    </r>
  </si>
  <si>
    <r>
      <t xml:space="preserve">szorzó
</t>
    </r>
    <r>
      <rPr>
        <b/>
        <i/>
        <sz val="10"/>
        <rFont val="Calibri"/>
        <family val="2"/>
        <charset val="238"/>
      </rPr>
      <t>(nem okt.)</t>
    </r>
  </si>
  <si>
    <r>
      <t xml:space="preserve">Tanóratartás </t>
    </r>
    <r>
      <rPr>
        <i/>
        <sz val="11"/>
        <rFont val="Calibri"/>
        <family val="2"/>
        <charset val="238"/>
        <scheme val="minor"/>
      </rPr>
      <t>(1) (2) (3)</t>
    </r>
    <r>
      <rPr>
        <sz val="11"/>
        <rFont val="Calibri"/>
        <family val="2"/>
        <charset val="238"/>
        <scheme val="minor"/>
      </rPr>
      <t xml:space="preserve">
</t>
    </r>
  </si>
  <si>
    <r>
      <t>Tantárgy, szakirány és szakfelelősség</t>
    </r>
    <r>
      <rPr>
        <i/>
        <sz val="11"/>
        <rFont val="Calibri"/>
        <family val="2"/>
        <charset val="238"/>
        <scheme val="minor"/>
      </rPr>
      <t xml:space="preserve"> (1)</t>
    </r>
  </si>
  <si>
    <r>
      <t>Tanóratartás a PhD képzésben</t>
    </r>
    <r>
      <rPr>
        <i/>
        <sz val="11"/>
        <rFont val="Calibri"/>
        <family val="2"/>
        <charset val="238"/>
        <scheme val="minor"/>
      </rPr>
      <t xml:space="preserve"> (2) (4)</t>
    </r>
    <r>
      <rPr>
        <sz val="11"/>
        <rFont val="Calibri"/>
        <family val="2"/>
        <charset val="238"/>
        <scheme val="minor"/>
      </rPr>
      <t xml:space="preserve">
</t>
    </r>
  </si>
  <si>
    <t>- az értékelési időszak során végzett oktatás (félév) ~ min. 8</t>
  </si>
  <si>
    <t>(2) Értékelés az értékelési időszak legkedvezőbb, egymást követő három tanév átlag-
      óraszáma alapján.</t>
  </si>
  <si>
    <t>(3) Oktatók esetében: 150 óra/tanév = 25 pont … 300 óra/tanév = 35 pont;
       Nem oktatók esetében: 10 óra/tanév = 25 pont … 60 óra/tanév = 35 pont;</t>
  </si>
  <si>
    <t>(4) 10 óra/tanév = 1 pont … 30 óra/tanév = 15 pont;</t>
  </si>
  <si>
    <t>- fokozatszerzés után megjelent publikációk száma ~ min. 10</t>
  </si>
  <si>
    <t>- idegen nyelvű publikációk száma ~ min. 4</t>
  </si>
  <si>
    <t>Tudományosan megalapozott, benyújtott szakmai koncepció, terv</t>
  </si>
  <si>
    <r>
      <t>Képzésfejlesztés a felsőoktatás korszerűsítésében</t>
    </r>
    <r>
      <rPr>
        <i/>
        <sz val="11"/>
        <rFont val="Calibri"/>
        <family val="2"/>
        <charset val="238"/>
        <scheme val="minor"/>
      </rPr>
      <t xml:space="preserve"> (1)</t>
    </r>
  </si>
  <si>
    <t>Elfogadott kutatás-fejlesztési pályázatok, elnyert kutatási források</t>
  </si>
  <si>
    <t>Részvétel tud. eljárásban</t>
  </si>
  <si>
    <t>- országos tud. társasági és más tud. testületi  tagság</t>
  </si>
  <si>
    <t>- országos tud. társasági és más tud. testületi tisztség</t>
  </si>
  <si>
    <t>- szervezőbizottság vezetése (rendezvény)</t>
  </si>
  <si>
    <t>- szervezőbizottsági tagság (rendezvény)</t>
  </si>
  <si>
    <t>- MTA A, B és C kategóriás folyóirat (db)</t>
  </si>
  <si>
    <t>- más tudományos folyóirat (db)</t>
  </si>
  <si>
    <t>Tud. szakmai interjú országos médiában, sajtóban (db)
(max. 10 pont)</t>
  </si>
  <si>
    <t>- bíráló bizottsági titkár, tag (fő)</t>
  </si>
  <si>
    <t>- szigorlati bizottsági elnök, tag (fő)</t>
  </si>
  <si>
    <t>Meghívott előadó külföldi felsőoktatási intézményben
(félév, legalább 10 óra)</t>
  </si>
  <si>
    <t>- tudományos értékű felsőoktatási tankönyv, jegyzet</t>
  </si>
  <si>
    <t>(2) A habilitáció tudományága szerint illetékes MTA tudományos bizottság folyóirat-listája szerint.</t>
  </si>
  <si>
    <r>
      <t xml:space="preserve">Könyv, könyvfejezet </t>
    </r>
    <r>
      <rPr>
        <i/>
        <sz val="11"/>
        <rFont val="Calibri"/>
        <family val="2"/>
        <charset val="238"/>
        <scheme val="minor"/>
      </rPr>
      <t>(1)</t>
    </r>
  </si>
  <si>
    <r>
      <t xml:space="preserve">- MTA A, B és C kategóriás folyóiratokban </t>
    </r>
    <r>
      <rPr>
        <i/>
        <sz val="11"/>
        <rFont val="Calibri"/>
        <family val="2"/>
        <charset val="238"/>
        <scheme val="minor"/>
      </rPr>
      <t>(2)</t>
    </r>
    <r>
      <rPr>
        <sz val="11"/>
        <rFont val="Calibri"/>
        <family val="2"/>
        <charset val="238"/>
        <scheme val="minor"/>
      </rPr>
      <t xml:space="preserve"> megjelent publikációk száma ~ min. 10</t>
    </r>
  </si>
  <si>
    <t>- MTA bizottsági/albizottsági tagság</t>
  </si>
  <si>
    <t>- MTA köztestületi tagság</t>
  </si>
  <si>
    <t>(1) Lektorált szakkönyv.</t>
  </si>
  <si>
    <t>(1) Alapképzésben (BSc), mesterképzésben (MSc), doktori (PhD) képzésben és szakirá-
      nyú továbbképzésben.</t>
  </si>
  <si>
    <t>- folyóiratban és nemzetközi szervezésű konferencia lektorált kiadványában megjelent szakmai publikációk száma ~ min. 20</t>
  </si>
  <si>
    <r>
      <t>Szakdolgozat, diplomamunka</t>
    </r>
    <r>
      <rPr>
        <i/>
        <sz val="11"/>
        <rFont val="Calibri"/>
        <family val="2"/>
        <charset val="238"/>
        <scheme val="minor"/>
      </rPr>
      <t xml:space="preserve"> (1) (max. 25 pont)</t>
    </r>
  </si>
  <si>
    <t>Más felsőoktatási és kutatási szervezeti tagság (db) (max. 20 pont)</t>
  </si>
  <si>
    <t>Tud. szakmai kitüntetések, díjak, ösztöndíjak (db) (max. 30 pont)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</si>
</sst>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i/>
      <sz val="14"/>
      <name val="Cambria"/>
      <family val="1"/>
      <charset val="238"/>
      <scheme val="major"/>
    </font>
    <font>
      <b/>
      <i/>
      <sz val="11"/>
      <name val="Calibri"/>
      <family val="2"/>
      <charset val="238"/>
      <scheme val="minor"/>
    </font>
    <font>
      <b/>
      <i/>
      <sz val="10"/>
      <name val="Calibri"/>
      <family val="2"/>
      <charset val="238"/>
    </font>
    <font>
      <b/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 applyProtection="1">
      <alignment vertical="top"/>
    </xf>
    <xf numFmtId="0" fontId="0" fillId="0" borderId="0" xfId="0" applyAlignment="1" applyProtection="1">
      <alignment horizontal="center" vertical="top"/>
    </xf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top"/>
    </xf>
    <xf numFmtId="0" fontId="2" fillId="0" borderId="0" xfId="0" applyFont="1" applyAlignment="1" applyProtection="1">
      <alignment vertical="top"/>
    </xf>
    <xf numFmtId="0" fontId="2" fillId="0" borderId="0" xfId="0" applyFon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top"/>
    </xf>
    <xf numFmtId="0" fontId="2" fillId="0" borderId="8" xfId="0" applyFont="1" applyBorder="1" applyAlignment="1" applyProtection="1">
      <alignment horizontal="center" vertical="top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top" wrapText="1"/>
    </xf>
    <xf numFmtId="0" fontId="2" fillId="0" borderId="1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vertical="top" wrapText="1"/>
    </xf>
    <xf numFmtId="0" fontId="2" fillId="0" borderId="2" xfId="0" applyFont="1" applyBorder="1" applyAlignment="1" applyProtection="1">
      <alignment horizontal="center" vertical="top"/>
    </xf>
    <xf numFmtId="0" fontId="2" fillId="0" borderId="2" xfId="0" applyFont="1" applyBorder="1" applyAlignment="1" applyProtection="1">
      <alignment vertical="top" wrapText="1"/>
    </xf>
    <xf numFmtId="0" fontId="2" fillId="2" borderId="2" xfId="0" applyFont="1" applyFill="1" applyBorder="1" applyAlignment="1" applyProtection="1">
      <alignment horizontal="center" vertical="top"/>
    </xf>
    <xf numFmtId="0" fontId="2" fillId="2" borderId="2" xfId="0" applyFont="1" applyFill="1" applyBorder="1" applyAlignment="1" applyProtection="1">
      <alignment vertical="top"/>
    </xf>
    <xf numFmtId="0" fontId="2" fillId="0" borderId="3" xfId="0" applyFont="1" applyBorder="1" applyAlignment="1" applyProtection="1">
      <alignment horizontal="center" vertical="top"/>
    </xf>
    <xf numFmtId="0" fontId="2" fillId="0" borderId="3" xfId="0" quotePrefix="1" applyFont="1" applyBorder="1" applyAlignment="1" applyProtection="1">
      <alignment vertical="top"/>
    </xf>
    <xf numFmtId="0" fontId="2" fillId="0" borderId="4" xfId="0" applyFont="1" applyBorder="1" applyAlignment="1" applyProtection="1">
      <alignment horizontal="center" vertical="top"/>
    </xf>
    <xf numFmtId="0" fontId="2" fillId="0" borderId="4" xfId="0" quotePrefix="1" applyFont="1" applyBorder="1" applyAlignment="1" applyProtection="1">
      <alignment vertical="top"/>
    </xf>
    <xf numFmtId="0" fontId="2" fillId="0" borderId="2" xfId="0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vertical="top"/>
    </xf>
    <xf numFmtId="0" fontId="2" fillId="2" borderId="1" xfId="0" applyFont="1" applyFill="1" applyBorder="1" applyAlignment="1" applyProtection="1">
      <alignment vertical="top"/>
    </xf>
    <xf numFmtId="0" fontId="2" fillId="0" borderId="3" xfId="0" applyFont="1" applyFill="1" applyBorder="1" applyAlignment="1" applyProtection="1">
      <alignment horizontal="center" vertical="top"/>
    </xf>
    <xf numFmtId="0" fontId="2" fillId="0" borderId="4" xfId="0" applyFont="1" applyBorder="1" applyAlignment="1" applyProtection="1">
      <alignment vertical="top"/>
    </xf>
    <xf numFmtId="0" fontId="10" fillId="0" borderId="0" xfId="0" applyFont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center" vertical="top"/>
      <protection locked="0"/>
    </xf>
    <xf numFmtId="0" fontId="2" fillId="4" borderId="4" xfId="0" applyFont="1" applyFill="1" applyBorder="1" applyAlignment="1" applyProtection="1">
      <alignment horizontal="center" vertical="top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0" borderId="3" xfId="0" quotePrefix="1" applyFont="1" applyBorder="1" applyAlignment="1" applyProtection="1">
      <alignment vertical="top" wrapText="1"/>
    </xf>
    <xf numFmtId="0" fontId="2" fillId="0" borderId="3" xfId="0" applyFont="1" applyBorder="1" applyAlignment="1" applyProtection="1">
      <alignment horizontal="center" vertical="top" wrapText="1"/>
    </xf>
    <xf numFmtId="0" fontId="2" fillId="0" borderId="0" xfId="0" applyFont="1" applyAlignment="1" applyProtection="1">
      <alignment vertical="center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top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quotePrefix="1" applyFont="1" applyBorder="1" applyAlignment="1" applyProtection="1">
      <alignment vertical="top" wrapText="1"/>
    </xf>
    <xf numFmtId="0" fontId="2" fillId="0" borderId="4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0" borderId="2" xfId="0" quotePrefix="1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top"/>
    </xf>
    <xf numFmtId="0" fontId="2" fillId="0" borderId="1" xfId="0" quotePrefix="1" applyFont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top" wrapText="1"/>
    </xf>
    <xf numFmtId="0" fontId="2" fillId="0" borderId="3" xfId="0" applyFont="1" applyBorder="1" applyAlignment="1" applyProtection="1">
      <alignment horizontal="center" vertical="top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top" wrapText="1"/>
    </xf>
    <xf numFmtId="0" fontId="2" fillId="0" borderId="1" xfId="0" quotePrefix="1" applyFont="1" applyBorder="1" applyAlignment="1" applyProtection="1">
      <alignment horizontal="left" vertical="top" wrapText="1"/>
    </xf>
    <xf numFmtId="0" fontId="6" fillId="0" borderId="8" xfId="0" applyFont="1" applyBorder="1" applyAlignment="1" applyProtection="1">
      <alignment horizontal="left" vertical="center" wrapText="1"/>
    </xf>
    <xf numFmtId="0" fontId="2" fillId="0" borderId="5" xfId="0" quotePrefix="1" applyFont="1" applyBorder="1" applyAlignment="1" applyProtection="1">
      <alignment horizontal="left" vertical="top" wrapText="1"/>
    </xf>
    <xf numFmtId="0" fontId="2" fillId="0" borderId="6" xfId="0" quotePrefix="1" applyFont="1" applyBorder="1" applyAlignment="1" applyProtection="1">
      <alignment horizontal="left" vertical="top" wrapText="1"/>
    </xf>
    <xf numFmtId="0" fontId="2" fillId="0" borderId="7" xfId="0" quotePrefix="1" applyFont="1" applyBorder="1" applyAlignment="1" applyProtection="1">
      <alignment horizontal="left" vertical="top" wrapText="1"/>
    </xf>
    <xf numFmtId="0" fontId="3" fillId="0" borderId="5" xfId="0" applyFont="1" applyBorder="1" applyAlignment="1" applyProtection="1">
      <alignment horizontal="center" vertical="center"/>
    </xf>
    <xf numFmtId="0" fontId="0" fillId="0" borderId="6" xfId="0" applyBorder="1"/>
    <xf numFmtId="0" fontId="0" fillId="0" borderId="7" xfId="0" applyBorder="1"/>
    <xf numFmtId="0" fontId="6" fillId="0" borderId="8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top" wrapText="1"/>
    </xf>
    <xf numFmtId="0" fontId="2" fillId="0" borderId="2" xfId="0" applyFont="1" applyBorder="1" applyAlignment="1" applyProtection="1">
      <alignment horizontal="center" vertical="top"/>
    </xf>
    <xf numFmtId="0" fontId="2" fillId="0" borderId="3" xfId="0" applyFont="1" applyBorder="1" applyAlignment="1" applyProtection="1">
      <alignment horizontal="center" vertical="top"/>
    </xf>
    <xf numFmtId="0" fontId="2" fillId="0" borderId="4" xfId="0" applyFont="1" applyBorder="1" applyAlignment="1" applyProtection="1">
      <alignment horizontal="center" vertical="top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zoomScaleNormal="100" zoomScalePageLayoutView="50" workbookViewId="0">
      <selection activeCell="B10" sqref="B10"/>
    </sheetView>
  </sheetViews>
  <sheetFormatPr defaultColWidth="9.28515625" defaultRowHeight="15" x14ac:dyDescent="0.25"/>
  <cols>
    <col min="1" max="1" width="4.7109375" style="1" customWidth="1"/>
    <col min="2" max="2" width="40.7109375" style="1" customWidth="1"/>
    <col min="3" max="3" width="9.7109375" style="1" customWidth="1"/>
    <col min="4" max="4" width="9.7109375" style="2" customWidth="1"/>
    <col min="5" max="6" width="9.7109375" style="1" customWidth="1"/>
    <col min="7" max="16384" width="9.28515625" style="1"/>
  </cols>
  <sheetData>
    <row r="1" spans="1:6" ht="32.1" customHeight="1" x14ac:dyDescent="0.25">
      <c r="A1" s="8" t="s">
        <v>30</v>
      </c>
      <c r="B1" s="9"/>
      <c r="C1" s="10"/>
      <c r="D1" s="64"/>
      <c r="E1" s="10" t="s">
        <v>77</v>
      </c>
      <c r="F1" s="60"/>
    </row>
    <row r="2" spans="1:6" ht="15" customHeight="1" x14ac:dyDescent="0.3">
      <c r="A2" s="8"/>
      <c r="B2" s="9"/>
      <c r="C2" s="9"/>
      <c r="D2" s="12"/>
      <c r="E2" s="13"/>
      <c r="F2" s="9"/>
    </row>
    <row r="3" spans="1:6" ht="30" customHeight="1" x14ac:dyDescent="0.25">
      <c r="A3" s="14" t="s">
        <v>31</v>
      </c>
      <c r="B3" s="15" t="s">
        <v>32</v>
      </c>
      <c r="C3" s="14" t="s">
        <v>33</v>
      </c>
      <c r="D3" s="16" t="s">
        <v>78</v>
      </c>
      <c r="E3" s="16" t="s">
        <v>79</v>
      </c>
      <c r="F3" s="16" t="s">
        <v>12</v>
      </c>
    </row>
    <row r="4" spans="1:6" ht="31.5" customHeight="1" x14ac:dyDescent="0.25">
      <c r="A4" s="11" t="s">
        <v>0</v>
      </c>
      <c r="B4" s="17" t="s">
        <v>64</v>
      </c>
      <c r="C4" s="18">
        <f>MIN(100,Oktatás!E21)</f>
        <v>0</v>
      </c>
      <c r="D4" s="18">
        <v>0.3</v>
      </c>
      <c r="E4" s="19">
        <v>0.1</v>
      </c>
      <c r="F4" s="20">
        <f>IF($F$1="I",C4*D4,IF($F$1="N",C4*E4,0))</f>
        <v>0</v>
      </c>
    </row>
    <row r="5" spans="1:6" ht="31.5" customHeight="1" x14ac:dyDescent="0.25">
      <c r="A5" s="11" t="s">
        <v>2</v>
      </c>
      <c r="B5" s="17" t="s">
        <v>65</v>
      </c>
      <c r="C5" s="18">
        <f>MIN(100,Publikáció!E21)</f>
        <v>0</v>
      </c>
      <c r="D5" s="18">
        <v>0.4</v>
      </c>
      <c r="E5" s="19">
        <v>0.3</v>
      </c>
      <c r="F5" s="20">
        <f>IF($F$1="I",C5*D5,IF($F$1="N",C5*E5,0))</f>
        <v>0</v>
      </c>
    </row>
    <row r="6" spans="1:6" ht="31.5" customHeight="1" x14ac:dyDescent="0.25">
      <c r="A6" s="11" t="s">
        <v>3</v>
      </c>
      <c r="B6" s="17" t="s">
        <v>66</v>
      </c>
      <c r="C6" s="18">
        <f>MIN(100,'Szakmai alk.'!E16)</f>
        <v>0</v>
      </c>
      <c r="D6" s="18">
        <v>0.1</v>
      </c>
      <c r="E6" s="19">
        <v>0.4</v>
      </c>
      <c r="F6" s="20">
        <f>IF($F$1="I",C6*D6,IF($F$1="N",C6*E6,0))</f>
        <v>0</v>
      </c>
    </row>
    <row r="7" spans="1:6" ht="31.5" customHeight="1" x14ac:dyDescent="0.25">
      <c r="A7" s="11" t="s">
        <v>4</v>
      </c>
      <c r="B7" s="17" t="s">
        <v>67</v>
      </c>
      <c r="C7" s="18">
        <f>MIN(100,'Tud. közélet'!E25)</f>
        <v>0</v>
      </c>
      <c r="D7" s="18">
        <v>0.2</v>
      </c>
      <c r="E7" s="19">
        <v>0.2</v>
      </c>
      <c r="F7" s="20">
        <f>IF($F$1="I",C7*D7,IF($F$1="N",C7*E7,0))</f>
        <v>0</v>
      </c>
    </row>
    <row r="8" spans="1:6" s="3" customFormat="1" ht="30" customHeight="1" x14ac:dyDescent="0.25">
      <c r="A8" s="65" t="s">
        <v>13</v>
      </c>
      <c r="B8" s="65"/>
      <c r="C8" s="65"/>
      <c r="D8" s="65"/>
      <c r="E8" s="65"/>
      <c r="F8" s="21">
        <f>F4+F5+F6+F7</f>
        <v>0</v>
      </c>
    </row>
    <row r="9" spans="1:6" s="3" customFormat="1" ht="30" customHeight="1" x14ac:dyDescent="0.3">
      <c r="A9" s="66" t="str">
        <f>"Minimumkövetelményeknek " &amp; IF(AND(F8&gt;49,Oktatás!E23,Publikáció!E23),"megfelel","nem felel meg")</f>
        <v>Minimumkövetelményeknek nem felel meg</v>
      </c>
      <c r="B9" s="66"/>
      <c r="C9" s="66"/>
      <c r="D9" s="66"/>
      <c r="E9" s="66"/>
      <c r="F9" s="66"/>
    </row>
    <row r="10" spans="1:6" ht="14.65" customHeight="1" x14ac:dyDescent="0.3">
      <c r="A10" s="7"/>
      <c r="B10" s="6"/>
      <c r="C10" s="6"/>
      <c r="D10" s="6"/>
      <c r="E10" s="6"/>
      <c r="F10" s="6"/>
    </row>
  </sheetData>
  <sheetProtection algorithmName="SHA-512" hashValue="IiQrjoG8fAgSJlO/fJezTU63738jMU/huVGXZJKU68YZ7AQ0VX6OVSPGKBNdIT6RaqyqquFRYvaspFrJMT8Wtw==" saltValue="eEmbAZKubreyT1jdgBqdOw==" spinCount="100000" sheet="1" objects="1" scenarios="1"/>
  <mergeCells count="2">
    <mergeCell ref="A8:E8"/>
    <mergeCell ref="A9:F9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zoomScaleNormal="100" zoomScalePageLayoutView="40" workbookViewId="0">
      <selection activeCell="E3" sqref="E3"/>
    </sheetView>
  </sheetViews>
  <sheetFormatPr defaultColWidth="9.28515625" defaultRowHeight="15" x14ac:dyDescent="0.25"/>
  <cols>
    <col min="1" max="1" width="4.7109375" style="9" customWidth="1"/>
    <col min="2" max="2" width="48.7109375" style="9" customWidth="1"/>
    <col min="3" max="3" width="8.7109375" style="22" customWidth="1"/>
    <col min="4" max="5" width="8.7109375" style="9" customWidth="1"/>
    <col min="6" max="16384" width="9.28515625" style="9"/>
  </cols>
  <sheetData>
    <row r="1" spans="1:5" ht="32.1" customHeight="1" x14ac:dyDescent="0.25">
      <c r="A1" s="8" t="s">
        <v>47</v>
      </c>
    </row>
    <row r="2" spans="1:5" ht="30" x14ac:dyDescent="0.25">
      <c r="A2" s="73" t="s">
        <v>1</v>
      </c>
      <c r="B2" s="74"/>
      <c r="C2" s="16" t="s">
        <v>10</v>
      </c>
      <c r="D2" s="16" t="s">
        <v>11</v>
      </c>
      <c r="E2" s="16" t="s">
        <v>12</v>
      </c>
    </row>
    <row r="3" spans="1:5" ht="30" x14ac:dyDescent="0.25">
      <c r="A3" s="23" t="s">
        <v>0</v>
      </c>
      <c r="B3" s="24" t="s">
        <v>80</v>
      </c>
      <c r="C3" s="18" t="s">
        <v>14</v>
      </c>
      <c r="D3" s="25"/>
      <c r="E3" s="50"/>
    </row>
    <row r="4" spans="1:5" ht="14.65" customHeight="1" x14ac:dyDescent="0.25">
      <c r="A4" s="26" t="s">
        <v>2</v>
      </c>
      <c r="B4" s="27" t="s">
        <v>81</v>
      </c>
      <c r="C4" s="28"/>
      <c r="D4" s="29"/>
      <c r="E4" s="70">
        <f>D5*C5+D6*C6+D7*C7</f>
        <v>0</v>
      </c>
    </row>
    <row r="5" spans="1:5" ht="14.65" customHeight="1" x14ac:dyDescent="0.25">
      <c r="A5" s="30"/>
      <c r="B5" s="31" t="s">
        <v>37</v>
      </c>
      <c r="C5" s="30">
        <v>1</v>
      </c>
      <c r="D5" s="41"/>
      <c r="E5" s="71"/>
    </row>
    <row r="6" spans="1:5" ht="14.65" customHeight="1" x14ac:dyDescent="0.25">
      <c r="A6" s="30"/>
      <c r="B6" s="31" t="s">
        <v>38</v>
      </c>
      <c r="C6" s="30">
        <v>2</v>
      </c>
      <c r="D6" s="41"/>
      <c r="E6" s="71"/>
    </row>
    <row r="7" spans="1:5" ht="14.65" customHeight="1" x14ac:dyDescent="0.25">
      <c r="A7" s="32"/>
      <c r="B7" s="33" t="s">
        <v>39</v>
      </c>
      <c r="C7" s="32">
        <v>4</v>
      </c>
      <c r="D7" s="42"/>
      <c r="E7" s="72"/>
    </row>
    <row r="8" spans="1:5" ht="28.9" customHeight="1" x14ac:dyDescent="0.25">
      <c r="A8" s="26" t="s">
        <v>3</v>
      </c>
      <c r="B8" s="27" t="s">
        <v>102</v>
      </c>
      <c r="C8" s="34">
        <v>10</v>
      </c>
      <c r="D8" s="56"/>
      <c r="E8" s="35">
        <f>D8*C8</f>
        <v>0</v>
      </c>
    </row>
    <row r="9" spans="1:5" ht="14.65" customHeight="1" x14ac:dyDescent="0.25">
      <c r="A9" s="26" t="s">
        <v>4</v>
      </c>
      <c r="B9" s="36" t="s">
        <v>112</v>
      </c>
      <c r="C9" s="28"/>
      <c r="D9" s="29"/>
      <c r="E9" s="70">
        <f>MIN(25,D10*C10+D11*C11)</f>
        <v>0</v>
      </c>
    </row>
    <row r="10" spans="1:5" ht="14.65" customHeight="1" x14ac:dyDescent="0.25">
      <c r="A10" s="30"/>
      <c r="B10" s="31" t="s">
        <v>40</v>
      </c>
      <c r="C10" s="30">
        <v>3</v>
      </c>
      <c r="D10" s="41"/>
      <c r="E10" s="71"/>
    </row>
    <row r="11" spans="1:5" ht="14.65" customHeight="1" x14ac:dyDescent="0.25">
      <c r="A11" s="32"/>
      <c r="B11" s="33" t="s">
        <v>41</v>
      </c>
      <c r="C11" s="32">
        <v>1</v>
      </c>
      <c r="D11" s="42"/>
      <c r="E11" s="72"/>
    </row>
    <row r="12" spans="1:5" ht="30" x14ac:dyDescent="0.25">
      <c r="A12" s="23" t="s">
        <v>5</v>
      </c>
      <c r="B12" s="24" t="s">
        <v>82</v>
      </c>
      <c r="C12" s="18" t="s">
        <v>15</v>
      </c>
      <c r="D12" s="37"/>
      <c r="E12" s="50"/>
    </row>
    <row r="13" spans="1:5" ht="14.65" customHeight="1" x14ac:dyDescent="0.25">
      <c r="A13" s="26" t="s">
        <v>6</v>
      </c>
      <c r="B13" s="36" t="s">
        <v>7</v>
      </c>
      <c r="C13" s="28"/>
      <c r="D13" s="29"/>
      <c r="E13" s="70">
        <f>D14*C14+D15*C15+D16*C16+D17*C17</f>
        <v>0</v>
      </c>
    </row>
    <row r="14" spans="1:5" ht="14.65" customHeight="1" x14ac:dyDescent="0.25">
      <c r="A14" s="30"/>
      <c r="B14" s="31" t="s">
        <v>44</v>
      </c>
      <c r="C14" s="38">
        <v>7</v>
      </c>
      <c r="D14" s="41"/>
      <c r="E14" s="71"/>
    </row>
    <row r="15" spans="1:5" ht="14.65" customHeight="1" x14ac:dyDescent="0.25">
      <c r="A15" s="30"/>
      <c r="B15" s="31" t="s">
        <v>45</v>
      </c>
      <c r="C15" s="38">
        <v>5</v>
      </c>
      <c r="D15" s="41"/>
      <c r="E15" s="71"/>
    </row>
    <row r="16" spans="1:5" ht="14.65" customHeight="1" x14ac:dyDescent="0.25">
      <c r="A16" s="30"/>
      <c r="B16" s="31" t="s">
        <v>42</v>
      </c>
      <c r="C16" s="30">
        <v>3</v>
      </c>
      <c r="D16" s="41"/>
      <c r="E16" s="71"/>
    </row>
    <row r="17" spans="1:5" ht="14.65" customHeight="1" x14ac:dyDescent="0.25">
      <c r="A17" s="32"/>
      <c r="B17" s="33" t="s">
        <v>41</v>
      </c>
      <c r="C17" s="32">
        <v>1</v>
      </c>
      <c r="D17" s="42"/>
      <c r="E17" s="72"/>
    </row>
    <row r="18" spans="1:5" ht="14.65" customHeight="1" x14ac:dyDescent="0.25">
      <c r="A18" s="26" t="s">
        <v>8</v>
      </c>
      <c r="B18" s="36" t="s">
        <v>9</v>
      </c>
      <c r="C18" s="28"/>
      <c r="D18" s="29"/>
      <c r="E18" s="70">
        <f>D19*C19+D20*C20</f>
        <v>0</v>
      </c>
    </row>
    <row r="19" spans="1:5" ht="14.65" customHeight="1" x14ac:dyDescent="0.25">
      <c r="A19" s="30"/>
      <c r="B19" s="31" t="s">
        <v>46</v>
      </c>
      <c r="C19" s="38">
        <v>8</v>
      </c>
      <c r="D19" s="41"/>
      <c r="E19" s="71"/>
    </row>
    <row r="20" spans="1:5" ht="14.65" customHeight="1" x14ac:dyDescent="0.25">
      <c r="A20" s="39"/>
      <c r="B20" s="33" t="s">
        <v>43</v>
      </c>
      <c r="C20" s="32">
        <v>5</v>
      </c>
      <c r="D20" s="42"/>
      <c r="E20" s="72"/>
    </row>
    <row r="21" spans="1:5" s="46" customFormat="1" ht="30" customHeight="1" x14ac:dyDescent="0.25">
      <c r="A21" s="67" t="s">
        <v>13</v>
      </c>
      <c r="B21" s="68"/>
      <c r="C21" s="68"/>
      <c r="D21" s="69"/>
      <c r="E21" s="21">
        <f>E3+E4+E8+E9+E12+E13+E18</f>
        <v>0</v>
      </c>
    </row>
    <row r="22" spans="1:5" ht="15" customHeight="1" x14ac:dyDescent="0.25">
      <c r="A22" s="40"/>
      <c r="B22" s="40"/>
      <c r="C22" s="40"/>
      <c r="D22" s="40"/>
      <c r="E22" s="7"/>
    </row>
    <row r="23" spans="1:5" ht="20.100000000000001" customHeight="1" x14ac:dyDescent="0.25">
      <c r="A23" s="77" t="s">
        <v>68</v>
      </c>
      <c r="B23" s="77"/>
      <c r="C23" s="77"/>
      <c r="D23" s="77"/>
      <c r="E23" s="4" t="b">
        <f>AND((E24&gt;=8),IF(Összegzés!E5="I",E25&gt;=450,E25&gt;=50),(E21&gt;=50))</f>
        <v>0</v>
      </c>
    </row>
    <row r="24" spans="1:5" ht="15" customHeight="1" x14ac:dyDescent="0.25">
      <c r="A24" s="76" t="s">
        <v>83</v>
      </c>
      <c r="B24" s="76"/>
      <c r="C24" s="76"/>
      <c r="D24" s="76"/>
      <c r="E24" s="43"/>
    </row>
    <row r="25" spans="1:5" ht="15" customHeight="1" x14ac:dyDescent="0.25">
      <c r="A25" s="78" t="s">
        <v>72</v>
      </c>
      <c r="B25" s="79"/>
      <c r="C25" s="79"/>
      <c r="D25" s="80"/>
      <c r="E25" s="43"/>
    </row>
    <row r="27" spans="1:5" x14ac:dyDescent="0.25">
      <c r="A27" s="9" t="s">
        <v>73</v>
      </c>
    </row>
    <row r="28" spans="1:5" ht="30" customHeight="1" x14ac:dyDescent="0.25">
      <c r="A28" s="75" t="s">
        <v>84</v>
      </c>
      <c r="B28" s="75"/>
      <c r="C28" s="75"/>
      <c r="D28" s="75"/>
      <c r="E28" s="75"/>
    </row>
    <row r="29" spans="1:5" ht="30" customHeight="1" x14ac:dyDescent="0.25">
      <c r="A29" s="75" t="s">
        <v>85</v>
      </c>
      <c r="B29" s="75"/>
      <c r="C29" s="75"/>
      <c r="D29" s="75"/>
      <c r="E29" s="75"/>
    </row>
    <row r="30" spans="1:5" ht="15" customHeight="1" x14ac:dyDescent="0.25">
      <c r="A30" s="75" t="s">
        <v>86</v>
      </c>
      <c r="B30" s="75"/>
      <c r="C30" s="75"/>
      <c r="D30" s="75"/>
      <c r="E30" s="75"/>
    </row>
    <row r="31" spans="1:5" x14ac:dyDescent="0.25">
      <c r="A31" s="61"/>
      <c r="B31" s="61"/>
      <c r="C31" s="61"/>
      <c r="D31" s="61"/>
      <c r="E31" s="61"/>
    </row>
  </sheetData>
  <sheetProtection algorithmName="SHA-512" hashValue="ElaWRbJXHip/ZKHyidY7zMEL3fJqIGSvqo/pOG+QJ0O+WlV/1ksR7OcM3U2j90eBVwxxNPibGb8L9drm3TqqNg==" saltValue="zo52o4dDtC/RD26zC9fTOA==" spinCount="100000" sheet="1" objects="1" scenarios="1"/>
  <mergeCells count="12">
    <mergeCell ref="A30:E30"/>
    <mergeCell ref="A24:D24"/>
    <mergeCell ref="A28:E28"/>
    <mergeCell ref="A29:E29"/>
    <mergeCell ref="A23:D23"/>
    <mergeCell ref="A25:D25"/>
    <mergeCell ref="A21:D21"/>
    <mergeCell ref="E18:E20"/>
    <mergeCell ref="A2:B2"/>
    <mergeCell ref="E4:E7"/>
    <mergeCell ref="E9:E11"/>
    <mergeCell ref="E13:E17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topLeftCell="A13" workbookViewId="0">
      <selection activeCell="E23" sqref="E23"/>
    </sheetView>
  </sheetViews>
  <sheetFormatPr defaultColWidth="9.28515625" defaultRowHeight="15" x14ac:dyDescent="0.25"/>
  <cols>
    <col min="1" max="1" width="4.7109375" style="9" customWidth="1"/>
    <col min="2" max="2" width="48.7109375" style="9" customWidth="1"/>
    <col min="3" max="3" width="8.7109375" style="22" customWidth="1"/>
    <col min="4" max="5" width="8.7109375" style="9" customWidth="1"/>
    <col min="6" max="16384" width="9.28515625" style="9"/>
  </cols>
  <sheetData>
    <row r="1" spans="1:5" ht="32.1" customHeight="1" x14ac:dyDescent="0.25">
      <c r="A1" s="8" t="s">
        <v>48</v>
      </c>
    </row>
    <row r="2" spans="1:5" ht="30" x14ac:dyDescent="0.25">
      <c r="A2" s="73" t="s">
        <v>34</v>
      </c>
      <c r="B2" s="74"/>
      <c r="C2" s="16" t="s">
        <v>10</v>
      </c>
      <c r="D2" s="16" t="s">
        <v>11</v>
      </c>
      <c r="E2" s="16" t="s">
        <v>12</v>
      </c>
    </row>
    <row r="3" spans="1:5" ht="15.75" customHeight="1" x14ac:dyDescent="0.25">
      <c r="A3" s="26" t="s">
        <v>0</v>
      </c>
      <c r="B3" s="27" t="s">
        <v>105</v>
      </c>
      <c r="C3" s="28"/>
      <c r="D3" s="28"/>
      <c r="E3" s="70">
        <f>C4*D4+C5*D5+C6*D6</f>
        <v>0</v>
      </c>
    </row>
    <row r="4" spans="1:5" ht="15.75" customHeight="1" x14ac:dyDescent="0.25">
      <c r="A4" s="30"/>
      <c r="B4" s="44" t="s">
        <v>49</v>
      </c>
      <c r="C4" s="45">
        <v>8</v>
      </c>
      <c r="D4" s="47"/>
      <c r="E4" s="71"/>
    </row>
    <row r="5" spans="1:5" ht="15.75" customHeight="1" x14ac:dyDescent="0.25">
      <c r="A5" s="62"/>
      <c r="B5" s="44" t="s">
        <v>103</v>
      </c>
      <c r="C5" s="45">
        <v>6</v>
      </c>
      <c r="D5" s="47"/>
      <c r="E5" s="71"/>
    </row>
    <row r="6" spans="1:5" ht="15.75" customHeight="1" x14ac:dyDescent="0.25">
      <c r="A6" s="30"/>
      <c r="B6" s="44" t="s">
        <v>50</v>
      </c>
      <c r="C6" s="45">
        <v>4</v>
      </c>
      <c r="D6" s="47"/>
      <c r="E6" s="71"/>
    </row>
    <row r="7" spans="1:5" ht="14.65" customHeight="1" x14ac:dyDescent="0.25">
      <c r="A7" s="26" t="s">
        <v>2</v>
      </c>
      <c r="B7" s="27" t="s">
        <v>36</v>
      </c>
      <c r="C7" s="28"/>
      <c r="D7" s="29"/>
      <c r="E7" s="70">
        <f>D8*C8+D9*C9+D10*C10</f>
        <v>0</v>
      </c>
    </row>
    <row r="8" spans="1:5" ht="14.65" customHeight="1" x14ac:dyDescent="0.25">
      <c r="A8" s="30"/>
      <c r="B8" s="31" t="s">
        <v>74</v>
      </c>
      <c r="C8" s="30">
        <v>6</v>
      </c>
      <c r="D8" s="41"/>
      <c r="E8" s="71"/>
    </row>
    <row r="9" spans="1:5" ht="14.65" customHeight="1" x14ac:dyDescent="0.25">
      <c r="A9" s="30"/>
      <c r="B9" s="31" t="s">
        <v>75</v>
      </c>
      <c r="C9" s="30">
        <v>4</v>
      </c>
      <c r="D9" s="41"/>
      <c r="E9" s="71"/>
    </row>
    <row r="10" spans="1:5" ht="14.65" customHeight="1" x14ac:dyDescent="0.25">
      <c r="A10" s="32"/>
      <c r="B10" s="33" t="s">
        <v>76</v>
      </c>
      <c r="C10" s="32">
        <v>2</v>
      </c>
      <c r="D10" s="42"/>
      <c r="E10" s="72"/>
    </row>
    <row r="11" spans="1:5" ht="15" customHeight="1" x14ac:dyDescent="0.25">
      <c r="A11" s="26" t="s">
        <v>3</v>
      </c>
      <c r="B11" s="36" t="s">
        <v>35</v>
      </c>
      <c r="C11" s="28"/>
      <c r="D11" s="29"/>
      <c r="E11" s="70">
        <f>D12*C12+D13*C13+D14*C14</f>
        <v>0</v>
      </c>
    </row>
    <row r="12" spans="1:5" ht="15" customHeight="1" x14ac:dyDescent="0.25">
      <c r="A12" s="30"/>
      <c r="B12" s="31" t="s">
        <v>74</v>
      </c>
      <c r="C12" s="30">
        <v>3</v>
      </c>
      <c r="D12" s="41"/>
      <c r="E12" s="71"/>
    </row>
    <row r="13" spans="1:5" ht="15" customHeight="1" x14ac:dyDescent="0.25">
      <c r="A13" s="30"/>
      <c r="B13" s="31" t="s">
        <v>75</v>
      </c>
      <c r="C13" s="30">
        <v>2</v>
      </c>
      <c r="D13" s="41"/>
      <c r="E13" s="71"/>
    </row>
    <row r="14" spans="1:5" ht="15" customHeight="1" x14ac:dyDescent="0.25">
      <c r="A14" s="32"/>
      <c r="B14" s="33" t="s">
        <v>76</v>
      </c>
      <c r="C14" s="32">
        <v>1</v>
      </c>
      <c r="D14" s="42"/>
      <c r="E14" s="72"/>
    </row>
    <row r="15" spans="1:5" ht="14.65" customHeight="1" x14ac:dyDescent="0.25">
      <c r="A15" s="26" t="s">
        <v>4</v>
      </c>
      <c r="B15" s="36" t="s">
        <v>51</v>
      </c>
      <c r="C15" s="28"/>
      <c r="D15" s="29"/>
      <c r="E15" s="70">
        <f>D16*C16+D17*C17+D18*C18+D19*C19++D20*C20</f>
        <v>0</v>
      </c>
    </row>
    <row r="16" spans="1:5" ht="14.65" customHeight="1" x14ac:dyDescent="0.25">
      <c r="A16" s="30"/>
      <c r="B16" s="31" t="s">
        <v>52</v>
      </c>
      <c r="C16" s="30">
        <v>4</v>
      </c>
      <c r="D16" s="41"/>
      <c r="E16" s="71"/>
    </row>
    <row r="17" spans="1:5" ht="14.65" customHeight="1" x14ac:dyDescent="0.25">
      <c r="A17" s="30"/>
      <c r="B17" s="31" t="s">
        <v>53</v>
      </c>
      <c r="C17" s="30">
        <v>3</v>
      </c>
      <c r="D17" s="41"/>
      <c r="E17" s="71"/>
    </row>
    <row r="18" spans="1:5" ht="14.65" customHeight="1" x14ac:dyDescent="0.25">
      <c r="A18" s="30"/>
      <c r="B18" s="31" t="s">
        <v>55</v>
      </c>
      <c r="C18" s="30">
        <v>2</v>
      </c>
      <c r="D18" s="41"/>
      <c r="E18" s="71"/>
    </row>
    <row r="19" spans="1:5" ht="14.65" customHeight="1" x14ac:dyDescent="0.25">
      <c r="A19" s="30"/>
      <c r="B19" s="31" t="s">
        <v>54</v>
      </c>
      <c r="C19" s="30">
        <v>1</v>
      </c>
      <c r="D19" s="41"/>
      <c r="E19" s="71"/>
    </row>
    <row r="20" spans="1:5" ht="14.65" customHeight="1" x14ac:dyDescent="0.25">
      <c r="A20" s="32"/>
      <c r="B20" s="33" t="s">
        <v>56</v>
      </c>
      <c r="C20" s="32">
        <v>1</v>
      </c>
      <c r="D20" s="42"/>
      <c r="E20" s="72"/>
    </row>
    <row r="21" spans="1:5" s="46" customFormat="1" ht="30" customHeight="1" x14ac:dyDescent="0.25">
      <c r="A21" s="81" t="s">
        <v>13</v>
      </c>
      <c r="B21" s="68"/>
      <c r="C21" s="68"/>
      <c r="D21" s="69"/>
      <c r="E21" s="21">
        <f>E3+E7+E11+E15</f>
        <v>0</v>
      </c>
    </row>
    <row r="23" spans="1:5" ht="20.100000000000001" customHeight="1" x14ac:dyDescent="0.25">
      <c r="A23" s="84" t="s">
        <v>68</v>
      </c>
      <c r="B23" s="84"/>
      <c r="C23" s="84"/>
      <c r="D23" s="84"/>
      <c r="E23" s="5" t="b">
        <f>AND(E24&gt;=20,E25&gt;=10,E26&gt;=10,E27&gt;=4,E21&gt;=50)</f>
        <v>0</v>
      </c>
    </row>
    <row r="24" spans="1:5" ht="30" customHeight="1" x14ac:dyDescent="0.25">
      <c r="A24" s="76" t="s">
        <v>111</v>
      </c>
      <c r="B24" s="82"/>
      <c r="C24" s="82"/>
      <c r="D24" s="83"/>
      <c r="E24" s="63"/>
    </row>
    <row r="25" spans="1:5" ht="30" customHeight="1" x14ac:dyDescent="0.25">
      <c r="A25" s="76" t="s">
        <v>106</v>
      </c>
      <c r="B25" s="76"/>
      <c r="C25" s="76"/>
      <c r="D25" s="76"/>
      <c r="E25" s="48"/>
    </row>
    <row r="26" spans="1:5" ht="15" customHeight="1" x14ac:dyDescent="0.25">
      <c r="A26" s="78" t="s">
        <v>87</v>
      </c>
      <c r="B26" s="79"/>
      <c r="C26" s="79"/>
      <c r="D26" s="80"/>
      <c r="E26" s="48"/>
    </row>
    <row r="27" spans="1:5" x14ac:dyDescent="0.25">
      <c r="A27" s="78" t="s">
        <v>88</v>
      </c>
      <c r="B27" s="79"/>
      <c r="C27" s="79"/>
      <c r="D27" s="80"/>
      <c r="E27" s="48"/>
    </row>
    <row r="29" spans="1:5" x14ac:dyDescent="0.25">
      <c r="A29" s="9" t="s">
        <v>109</v>
      </c>
    </row>
    <row r="30" spans="1:5" x14ac:dyDescent="0.25">
      <c r="A30" s="9" t="s">
        <v>104</v>
      </c>
    </row>
  </sheetData>
  <sheetProtection algorithmName="SHA-512" hashValue="2Tfer/1jtHkDdrIu99MlqcFrMe7HSEWoGxsQiwnGk6wp/L7byDOp21nkFKXEwLyt7j3Iit1H391xkhKlS9I/Jg==" saltValue="KabiGLr4MEvG9JFWwKGllA==" spinCount="100000" sheet="1" objects="1" scenarios="1"/>
  <mergeCells count="11">
    <mergeCell ref="A25:D25"/>
    <mergeCell ref="A26:D26"/>
    <mergeCell ref="A27:D27"/>
    <mergeCell ref="A2:B2"/>
    <mergeCell ref="E7:E10"/>
    <mergeCell ref="E11:E14"/>
    <mergeCell ref="E15:E20"/>
    <mergeCell ref="A21:D21"/>
    <mergeCell ref="E3:E6"/>
    <mergeCell ref="A24:D24"/>
    <mergeCell ref="A23:D23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workbookViewId="0"/>
  </sheetViews>
  <sheetFormatPr defaultColWidth="9.28515625" defaultRowHeight="15" x14ac:dyDescent="0.25"/>
  <cols>
    <col min="1" max="1" width="4.7109375" style="9" customWidth="1"/>
    <col min="2" max="2" width="48.7109375" style="9" customWidth="1"/>
    <col min="3" max="3" width="8.7109375" style="22" customWidth="1"/>
    <col min="4" max="5" width="8.7109375" style="9" customWidth="1"/>
    <col min="6" max="16384" width="9.28515625" style="9"/>
  </cols>
  <sheetData>
    <row r="1" spans="1:5" ht="32.1" customHeight="1" x14ac:dyDescent="0.25">
      <c r="A1" s="8" t="s">
        <v>57</v>
      </c>
    </row>
    <row r="2" spans="1:5" ht="30" x14ac:dyDescent="0.25">
      <c r="A2" s="73" t="s">
        <v>1</v>
      </c>
      <c r="B2" s="74"/>
      <c r="C2" s="16" t="s">
        <v>10</v>
      </c>
      <c r="D2" s="16" t="s">
        <v>11</v>
      </c>
      <c r="E2" s="16" t="s">
        <v>12</v>
      </c>
    </row>
    <row r="3" spans="1:5" ht="31.5" customHeight="1" x14ac:dyDescent="0.25">
      <c r="A3" s="26" t="s">
        <v>0</v>
      </c>
      <c r="B3" s="27" t="s">
        <v>89</v>
      </c>
      <c r="C3" s="57" t="s">
        <v>69</v>
      </c>
      <c r="D3" s="58"/>
      <c r="E3" s="49"/>
    </row>
    <row r="4" spans="1:5" x14ac:dyDescent="0.25">
      <c r="A4" s="26" t="s">
        <v>2</v>
      </c>
      <c r="B4" s="27" t="s">
        <v>18</v>
      </c>
      <c r="C4" s="28"/>
      <c r="D4" s="28"/>
      <c r="E4" s="70">
        <f>D5*C5+D6*C6</f>
        <v>0</v>
      </c>
    </row>
    <row r="5" spans="1:5" x14ac:dyDescent="0.25">
      <c r="A5" s="30"/>
      <c r="B5" s="31" t="s">
        <v>16</v>
      </c>
      <c r="C5" s="30">
        <v>10</v>
      </c>
      <c r="D5" s="41"/>
      <c r="E5" s="71"/>
    </row>
    <row r="6" spans="1:5" x14ac:dyDescent="0.25">
      <c r="A6" s="32"/>
      <c r="B6" s="33" t="s">
        <v>17</v>
      </c>
      <c r="C6" s="32">
        <v>2</v>
      </c>
      <c r="D6" s="42"/>
      <c r="E6" s="72"/>
    </row>
    <row r="7" spans="1:5" ht="15" customHeight="1" x14ac:dyDescent="0.25">
      <c r="A7" s="26" t="s">
        <v>3</v>
      </c>
      <c r="B7" s="36" t="s">
        <v>90</v>
      </c>
      <c r="C7" s="28"/>
      <c r="D7" s="28"/>
      <c r="E7" s="70">
        <f>D8*C8+D9*C9+D10*C10</f>
        <v>0</v>
      </c>
    </row>
    <row r="8" spans="1:5" ht="15" customHeight="1" x14ac:dyDescent="0.25">
      <c r="A8" s="30"/>
      <c r="B8" s="31" t="s">
        <v>19</v>
      </c>
      <c r="C8" s="30">
        <v>4</v>
      </c>
      <c r="D8" s="41"/>
      <c r="E8" s="71"/>
    </row>
    <row r="9" spans="1:5" ht="15" customHeight="1" x14ac:dyDescent="0.25">
      <c r="A9" s="30"/>
      <c r="B9" s="31" t="s">
        <v>20</v>
      </c>
      <c r="C9" s="30">
        <v>8</v>
      </c>
      <c r="D9" s="41"/>
      <c r="E9" s="71"/>
    </row>
    <row r="10" spans="1:5" ht="15" customHeight="1" x14ac:dyDescent="0.25">
      <c r="A10" s="32"/>
      <c r="B10" s="31" t="s">
        <v>21</v>
      </c>
      <c r="C10" s="30">
        <v>15</v>
      </c>
      <c r="D10" s="42"/>
      <c r="E10" s="72"/>
    </row>
    <row r="11" spans="1:5" ht="31.5" customHeight="1" x14ac:dyDescent="0.25">
      <c r="A11" s="26" t="s">
        <v>4</v>
      </c>
      <c r="B11" s="27" t="s">
        <v>22</v>
      </c>
      <c r="C11" s="57" t="s">
        <v>69</v>
      </c>
      <c r="D11" s="58"/>
      <c r="E11" s="49"/>
    </row>
    <row r="12" spans="1:5" ht="31.5" customHeight="1" x14ac:dyDescent="0.25">
      <c r="A12" s="26" t="s">
        <v>5</v>
      </c>
      <c r="B12" s="27" t="s">
        <v>23</v>
      </c>
      <c r="C12" s="57" t="s">
        <v>70</v>
      </c>
      <c r="D12" s="58"/>
      <c r="E12" s="49"/>
    </row>
    <row r="13" spans="1:5" ht="31.5" customHeight="1" x14ac:dyDescent="0.25">
      <c r="A13" s="26" t="s">
        <v>6</v>
      </c>
      <c r="B13" s="27" t="s">
        <v>24</v>
      </c>
      <c r="C13" s="57" t="s">
        <v>71</v>
      </c>
      <c r="D13" s="58"/>
      <c r="E13" s="49"/>
    </row>
    <row r="14" spans="1:5" ht="31.5" customHeight="1" x14ac:dyDescent="0.25">
      <c r="A14" s="26" t="s">
        <v>8</v>
      </c>
      <c r="B14" s="27" t="s">
        <v>91</v>
      </c>
      <c r="C14" s="34">
        <v>8</v>
      </c>
      <c r="D14" s="56"/>
      <c r="E14" s="35">
        <f>C14*D14</f>
        <v>0</v>
      </c>
    </row>
    <row r="15" spans="1:5" ht="30" x14ac:dyDescent="0.25">
      <c r="A15" s="23" t="s">
        <v>25</v>
      </c>
      <c r="B15" s="24" t="s">
        <v>26</v>
      </c>
      <c r="C15" s="59" t="s">
        <v>71</v>
      </c>
      <c r="D15" s="58"/>
      <c r="E15" s="50"/>
    </row>
    <row r="16" spans="1:5" s="46" customFormat="1" ht="30" customHeight="1" x14ac:dyDescent="0.25">
      <c r="A16" s="81" t="s">
        <v>13</v>
      </c>
      <c r="B16" s="68"/>
      <c r="C16" s="68"/>
      <c r="D16" s="69"/>
      <c r="E16" s="21">
        <f>E3+E4+E7+E11+E12+E13+E14+E15</f>
        <v>0</v>
      </c>
    </row>
    <row r="18" spans="1:4" ht="29.45" customHeight="1" x14ac:dyDescent="0.25">
      <c r="A18" s="85" t="s">
        <v>110</v>
      </c>
      <c r="B18" s="85"/>
      <c r="C18" s="85"/>
      <c r="D18" s="85"/>
    </row>
  </sheetData>
  <sheetProtection algorithmName="SHA-512" hashValue="SWA839pdd4FogQ4/dC01BkEYTSWXRHZQG8b4pvzsmK16PuPvRV7wydXL9K48Ol20vVCx4thVBYzSrjJ5spsOTA==" saltValue="wh0BWfGkfdxh79IqWDfHLw==" spinCount="100000" sheet="1" objects="1" scenarios="1"/>
  <mergeCells count="5">
    <mergeCell ref="A16:D16"/>
    <mergeCell ref="A2:B2"/>
    <mergeCell ref="E4:E6"/>
    <mergeCell ref="E7:E10"/>
    <mergeCell ref="A18:D18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A4" sqref="A4"/>
    </sheetView>
  </sheetViews>
  <sheetFormatPr defaultColWidth="9.28515625" defaultRowHeight="15" x14ac:dyDescent="0.25"/>
  <cols>
    <col min="1" max="1" width="4.7109375" style="9" customWidth="1"/>
    <col min="2" max="2" width="48.7109375" style="9" customWidth="1"/>
    <col min="3" max="3" width="8.7109375" style="22" customWidth="1"/>
    <col min="4" max="5" width="8.7109375" style="9" customWidth="1"/>
    <col min="6" max="16384" width="9.28515625" style="9"/>
  </cols>
  <sheetData>
    <row r="1" spans="1:5" ht="32.1" customHeight="1" x14ac:dyDescent="0.25">
      <c r="A1" s="8" t="s">
        <v>58</v>
      </c>
    </row>
    <row r="2" spans="1:5" ht="30" x14ac:dyDescent="0.25">
      <c r="A2" s="73" t="s">
        <v>1</v>
      </c>
      <c r="B2" s="74"/>
      <c r="C2" s="16" t="s">
        <v>10</v>
      </c>
      <c r="D2" s="16" t="s">
        <v>11</v>
      </c>
      <c r="E2" s="16" t="s">
        <v>12</v>
      </c>
    </row>
    <row r="3" spans="1:5" ht="15" customHeight="1" x14ac:dyDescent="0.25">
      <c r="A3" s="26" t="s">
        <v>0</v>
      </c>
      <c r="B3" s="36" t="s">
        <v>27</v>
      </c>
      <c r="C3" s="28"/>
      <c r="D3" s="29"/>
      <c r="E3" s="70">
        <f>D4*C4+D5*C5+D6*C6+D7*C7+D8*C8+D9*C9+D10*C10</f>
        <v>0</v>
      </c>
    </row>
    <row r="4" spans="1:5" ht="15" customHeight="1" x14ac:dyDescent="0.25">
      <c r="A4" s="30"/>
      <c r="B4" s="31" t="s">
        <v>108</v>
      </c>
      <c r="C4" s="30">
        <v>8</v>
      </c>
      <c r="D4" s="41"/>
      <c r="E4" s="71"/>
    </row>
    <row r="5" spans="1:5" ht="15" customHeight="1" x14ac:dyDescent="0.25">
      <c r="A5" s="30"/>
      <c r="B5" s="31" t="s">
        <v>107</v>
      </c>
      <c r="C5" s="30">
        <v>10</v>
      </c>
      <c r="D5" s="41"/>
      <c r="E5" s="71"/>
    </row>
    <row r="6" spans="1:5" ht="15" customHeight="1" x14ac:dyDescent="0.25">
      <c r="A6" s="30"/>
      <c r="B6" s="31" t="s">
        <v>28</v>
      </c>
      <c r="C6" s="30">
        <v>15</v>
      </c>
      <c r="D6" s="41"/>
      <c r="E6" s="71"/>
    </row>
    <row r="7" spans="1:5" ht="15" customHeight="1" x14ac:dyDescent="0.25">
      <c r="A7" s="30"/>
      <c r="B7" s="31" t="s">
        <v>93</v>
      </c>
      <c r="C7" s="30">
        <v>6</v>
      </c>
      <c r="D7" s="41"/>
      <c r="E7" s="71"/>
    </row>
    <row r="8" spans="1:5" ht="15" customHeight="1" x14ac:dyDescent="0.25">
      <c r="A8" s="30"/>
      <c r="B8" s="31" t="s">
        <v>94</v>
      </c>
      <c r="C8" s="30">
        <v>8</v>
      </c>
      <c r="D8" s="41"/>
      <c r="E8" s="71"/>
    </row>
    <row r="9" spans="1:5" ht="15" customHeight="1" x14ac:dyDescent="0.25">
      <c r="A9" s="30"/>
      <c r="B9" s="31" t="s">
        <v>29</v>
      </c>
      <c r="C9" s="30">
        <v>4</v>
      </c>
      <c r="D9" s="41"/>
      <c r="E9" s="71"/>
    </row>
    <row r="10" spans="1:5" ht="15" customHeight="1" x14ac:dyDescent="0.25">
      <c r="A10" s="32"/>
      <c r="B10" s="33" t="s">
        <v>59</v>
      </c>
      <c r="C10" s="32">
        <v>6</v>
      </c>
      <c r="D10" s="42"/>
      <c r="E10" s="72"/>
    </row>
    <row r="11" spans="1:5" ht="15" customHeight="1" x14ac:dyDescent="0.25">
      <c r="A11" s="86" t="s">
        <v>2</v>
      </c>
      <c r="B11" s="27" t="s">
        <v>60</v>
      </c>
      <c r="C11" s="51"/>
      <c r="D11" s="28"/>
      <c r="E11" s="70">
        <f>D12*C12+D13*C13</f>
        <v>0</v>
      </c>
    </row>
    <row r="12" spans="1:5" ht="15" customHeight="1" x14ac:dyDescent="0.25">
      <c r="A12" s="87"/>
      <c r="B12" s="44" t="s">
        <v>95</v>
      </c>
      <c r="C12" s="53">
        <v>8</v>
      </c>
      <c r="D12" s="41"/>
      <c r="E12" s="71"/>
    </row>
    <row r="13" spans="1:5" ht="15" customHeight="1" x14ac:dyDescent="0.25">
      <c r="A13" s="88"/>
      <c r="B13" s="54" t="s">
        <v>96</v>
      </c>
      <c r="C13" s="55">
        <v>5</v>
      </c>
      <c r="D13" s="42"/>
      <c r="E13" s="72"/>
    </row>
    <row r="14" spans="1:5" ht="15" customHeight="1" x14ac:dyDescent="0.25">
      <c r="A14" s="86" t="s">
        <v>3</v>
      </c>
      <c r="B14" s="27" t="s">
        <v>61</v>
      </c>
      <c r="C14" s="51"/>
      <c r="D14" s="28"/>
      <c r="E14" s="70">
        <f>D15*C15+D16*C16</f>
        <v>0</v>
      </c>
    </row>
    <row r="15" spans="1:5" ht="15" customHeight="1" x14ac:dyDescent="0.25">
      <c r="A15" s="87"/>
      <c r="B15" s="44" t="s">
        <v>97</v>
      </c>
      <c r="C15" s="53">
        <v>5</v>
      </c>
      <c r="D15" s="41"/>
      <c r="E15" s="71"/>
    </row>
    <row r="16" spans="1:5" ht="15" customHeight="1" x14ac:dyDescent="0.25">
      <c r="A16" s="88"/>
      <c r="B16" s="54" t="s">
        <v>98</v>
      </c>
      <c r="C16" s="55">
        <v>3</v>
      </c>
      <c r="D16" s="42"/>
      <c r="E16" s="72"/>
    </row>
    <row r="17" spans="1:5" ht="31.5" customHeight="1" x14ac:dyDescent="0.25">
      <c r="A17" s="26" t="s">
        <v>4</v>
      </c>
      <c r="B17" s="27" t="s">
        <v>113</v>
      </c>
      <c r="C17" s="34">
        <v>5</v>
      </c>
      <c r="D17" s="56"/>
      <c r="E17" s="35">
        <f>MIN(20,D17*C17)</f>
        <v>0</v>
      </c>
    </row>
    <row r="18" spans="1:5" x14ac:dyDescent="0.25">
      <c r="A18" s="26" t="s">
        <v>5</v>
      </c>
      <c r="B18" s="27" t="s">
        <v>92</v>
      </c>
      <c r="C18" s="28"/>
      <c r="D18" s="28"/>
      <c r="E18" s="70">
        <f>D19*C19+D20*C20+D21*C21+D22*C22</f>
        <v>0</v>
      </c>
    </row>
    <row r="19" spans="1:5" x14ac:dyDescent="0.25">
      <c r="A19" s="30"/>
      <c r="B19" s="31" t="s">
        <v>62</v>
      </c>
      <c r="C19" s="30">
        <v>8</v>
      </c>
      <c r="D19" s="41"/>
      <c r="E19" s="71"/>
    </row>
    <row r="20" spans="1:5" x14ac:dyDescent="0.25">
      <c r="A20" s="30"/>
      <c r="B20" s="31" t="s">
        <v>63</v>
      </c>
      <c r="C20" s="30">
        <v>6</v>
      </c>
      <c r="D20" s="41"/>
      <c r="E20" s="71"/>
    </row>
    <row r="21" spans="1:5" x14ac:dyDescent="0.25">
      <c r="A21" s="52"/>
      <c r="B21" s="31" t="s">
        <v>100</v>
      </c>
      <c r="C21" s="52">
        <v>4</v>
      </c>
      <c r="D21" s="41"/>
      <c r="E21" s="71"/>
    </row>
    <row r="22" spans="1:5" x14ac:dyDescent="0.25">
      <c r="A22" s="32"/>
      <c r="B22" s="33" t="s">
        <v>101</v>
      </c>
      <c r="C22" s="32">
        <v>3</v>
      </c>
      <c r="D22" s="42"/>
      <c r="E22" s="72"/>
    </row>
    <row r="23" spans="1:5" ht="31.5" customHeight="1" x14ac:dyDescent="0.25">
      <c r="A23" s="26" t="s">
        <v>6</v>
      </c>
      <c r="B23" s="27" t="s">
        <v>114</v>
      </c>
      <c r="C23" s="34">
        <v>10</v>
      </c>
      <c r="D23" s="56"/>
      <c r="E23" s="35">
        <f>MIN(30,D23*C23)</f>
        <v>0</v>
      </c>
    </row>
    <row r="24" spans="1:5" ht="30" customHeight="1" x14ac:dyDescent="0.25">
      <c r="A24" s="23" t="s">
        <v>8</v>
      </c>
      <c r="B24" s="24" t="s">
        <v>99</v>
      </c>
      <c r="C24" s="18">
        <v>2</v>
      </c>
      <c r="D24" s="56"/>
      <c r="E24" s="20">
        <f>MIN(10,C24*D24)</f>
        <v>0</v>
      </c>
    </row>
    <row r="25" spans="1:5" s="46" customFormat="1" ht="30" customHeight="1" x14ac:dyDescent="0.25">
      <c r="A25" s="81" t="s">
        <v>13</v>
      </c>
      <c r="B25" s="68"/>
      <c r="C25" s="68"/>
      <c r="D25" s="69"/>
      <c r="E25" s="21">
        <f>E3+E11+E14+E17+E18+E23+E24</f>
        <v>0</v>
      </c>
    </row>
  </sheetData>
  <sheetProtection algorithmName="SHA-512" hashValue="n+AVrsC7M/329EJ48KBen7djJsX9V9DPr0HsJEQjcVv3enr19F4NPW2Arek2BP+/PSwp1qQWJfBtPiJUKUwWRA==" saltValue="5quhmFFj+0m9h/0TJjekpw==" spinCount="100000" sheet="1" objects="1" scenarios="1"/>
  <mergeCells count="8">
    <mergeCell ref="A2:B2"/>
    <mergeCell ref="E18:E22"/>
    <mergeCell ref="A25:D25"/>
    <mergeCell ref="E3:E10"/>
    <mergeCell ref="E11:E13"/>
    <mergeCell ref="A11:A13"/>
    <mergeCell ref="A14:A16"/>
    <mergeCell ref="E14:E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Összegzés</vt:lpstr>
      <vt:lpstr>Oktatás</vt:lpstr>
      <vt:lpstr>Publikáció</vt:lpstr>
      <vt:lpstr>Szakmai alk.</vt:lpstr>
      <vt:lpstr>Tud. közélet</vt:lpstr>
    </vt:vector>
  </TitlesOfParts>
  <Company>ZMNE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Munk Sándor</dc:creator>
  <cp:lastModifiedBy>alics</cp:lastModifiedBy>
  <cp:lastPrinted>2014-02-24T09:30:46Z</cp:lastPrinted>
  <dcterms:created xsi:type="dcterms:W3CDTF">2010-12-13T16:32:29Z</dcterms:created>
  <dcterms:modified xsi:type="dcterms:W3CDTF">2016-05-03T07:58:56Z</dcterms:modified>
</cp:coreProperties>
</file>